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45" windowWidth="15135" windowHeight="8130"/>
  </bookViews>
  <sheets>
    <sheet name="Sales Data" sheetId="1" r:id="rId1"/>
    <sheet name="Sheet2" sheetId="2" r:id="rId2"/>
    <sheet name="Sheet3" sheetId="3" r:id="rId3"/>
  </sheets>
  <definedNames>
    <definedName name="_xlnm.Print_Titles" localSheetId="0">'Sales Data'!$15:$15</definedName>
  </definedNames>
  <calcPr calcId="125725"/>
</workbook>
</file>

<file path=xl/calcChain.xml><?xml version="1.0" encoding="utf-8"?>
<calcChain xmlns="http://schemas.openxmlformats.org/spreadsheetml/2006/main">
  <c r="E10" i="1"/>
  <c r="D10"/>
  <c r="E9"/>
  <c r="D9"/>
  <c r="E13"/>
  <c r="D13"/>
  <c r="E18"/>
  <c r="E20"/>
  <c r="E35"/>
  <c r="E45"/>
  <c r="E25"/>
  <c r="E48"/>
  <c r="E17"/>
  <c r="E43"/>
  <c r="E36"/>
  <c r="E30"/>
  <c r="E44"/>
  <c r="E29"/>
  <c r="E52"/>
  <c r="E28"/>
  <c r="E34"/>
  <c r="E21"/>
  <c r="E58"/>
  <c r="E40"/>
  <c r="E26"/>
  <c r="E22"/>
  <c r="E23"/>
  <c r="E47"/>
  <c r="E54"/>
  <c r="E49"/>
  <c r="E32"/>
  <c r="E19"/>
  <c r="E41"/>
  <c r="E39"/>
  <c r="E24"/>
  <c r="E27"/>
  <c r="E31"/>
  <c r="E33"/>
  <c r="E38"/>
  <c r="E42"/>
  <c r="E46"/>
  <c r="E53"/>
  <c r="E56"/>
  <c r="E57"/>
  <c r="E50"/>
  <c r="E51"/>
  <c r="E55"/>
  <c r="E37"/>
  <c r="E16"/>
  <c r="D18"/>
  <c r="F18" s="1"/>
  <c r="D20"/>
  <c r="F20" s="1"/>
  <c r="D35"/>
  <c r="F35" s="1"/>
  <c r="D45"/>
  <c r="F45" s="1"/>
  <c r="D25"/>
  <c r="F25" s="1"/>
  <c r="D48"/>
  <c r="F48" s="1"/>
  <c r="D17"/>
  <c r="F17" s="1"/>
  <c r="D43"/>
  <c r="F43" s="1"/>
  <c r="D36"/>
  <c r="F36" s="1"/>
  <c r="D30"/>
  <c r="F30" s="1"/>
  <c r="D44"/>
  <c r="F44" s="1"/>
  <c r="D29"/>
  <c r="F29" s="1"/>
  <c r="D52"/>
  <c r="F52" s="1"/>
  <c r="D28"/>
  <c r="F28" s="1"/>
  <c r="D34"/>
  <c r="F34" s="1"/>
  <c r="D21"/>
  <c r="F21" s="1"/>
  <c r="D58"/>
  <c r="F58" s="1"/>
  <c r="D40"/>
  <c r="F40" s="1"/>
  <c r="D26"/>
  <c r="F26" s="1"/>
  <c r="D22"/>
  <c r="F22" s="1"/>
  <c r="D23"/>
  <c r="F23" s="1"/>
  <c r="D47"/>
  <c r="F47" s="1"/>
  <c r="D54"/>
  <c r="F54" s="1"/>
  <c r="D49"/>
  <c r="F49" s="1"/>
  <c r="D32"/>
  <c r="F32" s="1"/>
  <c r="D19"/>
  <c r="F19" s="1"/>
  <c r="D41"/>
  <c r="F41" s="1"/>
  <c r="D39"/>
  <c r="F39" s="1"/>
  <c r="D24"/>
  <c r="F24" s="1"/>
  <c r="D27"/>
  <c r="F27" s="1"/>
  <c r="D31"/>
  <c r="F31" s="1"/>
  <c r="D33"/>
  <c r="F33" s="1"/>
  <c r="D38"/>
  <c r="F38" s="1"/>
  <c r="D42"/>
  <c r="F42" s="1"/>
  <c r="D46"/>
  <c r="F46" s="1"/>
  <c r="D53"/>
  <c r="F53" s="1"/>
  <c r="D56"/>
  <c r="F56" s="1"/>
  <c r="D57"/>
  <c r="F57" s="1"/>
  <c r="D50"/>
  <c r="F50" s="1"/>
  <c r="D51"/>
  <c r="F51" s="1"/>
  <c r="D55"/>
  <c r="F55" s="1"/>
  <c r="D37"/>
  <c r="F37" s="1"/>
  <c r="D16"/>
  <c r="F16" s="1"/>
  <c r="F59" s="1"/>
  <c r="C12"/>
  <c r="C11"/>
  <c r="C10"/>
  <c r="C9"/>
  <c r="C6"/>
</calcChain>
</file>

<file path=xl/sharedStrings.xml><?xml version="1.0" encoding="utf-8"?>
<sst xmlns="http://schemas.openxmlformats.org/spreadsheetml/2006/main" count="107" uniqueCount="62">
  <si>
    <t>Name</t>
  </si>
  <si>
    <t>Region</t>
  </si>
  <si>
    <t>Sales</t>
  </si>
  <si>
    <t>Commission</t>
  </si>
  <si>
    <t>Anderson</t>
  </si>
  <si>
    <t>Belitti</t>
  </si>
  <si>
    <t>Caputo</t>
  </si>
  <si>
    <t>Lim</t>
  </si>
  <si>
    <t>Pateesh</t>
  </si>
  <si>
    <t>Rodriguez</t>
  </si>
  <si>
    <t>Antonucci</t>
  </si>
  <si>
    <t>Nguyen</t>
  </si>
  <si>
    <t>Maya</t>
  </si>
  <si>
    <t>Juneau</t>
  </si>
  <si>
    <t>Ochoa</t>
  </si>
  <si>
    <t>Jackson</t>
  </si>
  <si>
    <t>Sharmude</t>
  </si>
  <si>
    <t>Hutchins</t>
  </si>
  <si>
    <t>Lee</t>
  </si>
  <si>
    <t>Chiu</t>
  </si>
  <si>
    <t>Yoon</t>
  </si>
  <si>
    <t>Milovitch</t>
  </si>
  <si>
    <t>Fuera</t>
  </si>
  <si>
    <t>Clancy</t>
  </si>
  <si>
    <t>Colavera</t>
  </si>
  <si>
    <t>Fernandez</t>
  </si>
  <si>
    <t>Purcell</t>
  </si>
  <si>
    <t>Tolivar</t>
  </si>
  <si>
    <t>Santisian</t>
  </si>
  <si>
    <t>Kocharyan</t>
  </si>
  <si>
    <t>Benito</t>
  </si>
  <si>
    <t>East</t>
  </si>
  <si>
    <t>West</t>
  </si>
  <si>
    <t>Total</t>
  </si>
  <si>
    <t>Sales Statistics</t>
  </si>
  <si>
    <t>Highest</t>
  </si>
  <si>
    <t>Lowest</t>
  </si>
  <si>
    <t>Average</t>
  </si>
  <si>
    <t>Regional Sales Statistics</t>
  </si>
  <si>
    <t>Overall</t>
  </si>
  <si>
    <t>Minnakwa</t>
  </si>
  <si>
    <t>Meza</t>
  </si>
  <si>
    <t>Dickens</t>
  </si>
  <si>
    <t>Galantai</t>
  </si>
  <si>
    <t>Kimball</t>
  </si>
  <si>
    <t>Lam</t>
  </si>
  <si>
    <t>Meng</t>
  </si>
  <si>
    <t>Morcos</t>
  </si>
  <si>
    <t>Pennington</t>
  </si>
  <si>
    <t>Spearman</t>
  </si>
  <si>
    <t>Whitley</t>
  </si>
  <si>
    <t>Yamada</t>
  </si>
  <si>
    <t>Sayavong</t>
  </si>
  <si>
    <t>Schaefer</t>
  </si>
  <si>
    <t>Vandeusen</t>
  </si>
  <si>
    <t>Mehta</t>
  </si>
  <si>
    <t>Updated on:</t>
  </si>
  <si>
    <t>October Sales and Compensation</t>
  </si>
  <si>
    <t>Adamantine Jewelry</t>
  </si>
  <si>
    <t>Bonus</t>
  </si>
  <si>
    <t>Number of Representatives</t>
  </si>
  <si>
    <t>Canadian Sales Representatives</t>
  </si>
</sst>
</file>

<file path=xl/styles.xml><?xml version="1.0" encoding="utf-8"?>
<styleSheet xmlns="http://schemas.openxmlformats.org/spreadsheetml/2006/main">
  <numFmts count="3">
    <numFmt numFmtId="43" formatCode="_(* #,##0.00_);_(* \(#,##0.00\);_(* &quot;-&quot;??_);_(@_)"/>
    <numFmt numFmtId="164" formatCode="_(* #,##0_);_(* \(#,##0\);_(* &quot;-&quot;??_);_(@_)"/>
    <numFmt numFmtId="165" formatCode="[$-409]mmmm\ d\,\ yyyy;@"/>
  </numFmts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mbria"/>
      <family val="1"/>
      <scheme val="major"/>
    </font>
    <font>
      <b/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1">
    <xf numFmtId="0" fontId="0" fillId="0" borderId="0" xfId="0"/>
    <xf numFmtId="165" fontId="0" fillId="0" borderId="0" xfId="0" applyNumberFormat="1" applyBorder="1" applyAlignment="1" applyProtection="1">
      <alignment horizontal="center"/>
    </xf>
    <xf numFmtId="164" fontId="0" fillId="0" borderId="0" xfId="0" applyNumberFormat="1" applyBorder="1" applyProtection="1"/>
    <xf numFmtId="164" fontId="0" fillId="0" borderId="0" xfId="0" applyNumberFormat="1" applyProtection="1"/>
    <xf numFmtId="164" fontId="0" fillId="0" borderId="7" xfId="0" applyNumberFormat="1" applyBorder="1" applyProtection="1"/>
    <xf numFmtId="164" fontId="0" fillId="0" borderId="1" xfId="0" applyNumberFormat="1" applyBorder="1" applyProtection="1"/>
    <xf numFmtId="164" fontId="0" fillId="0" borderId="2" xfId="0" applyNumberFormat="1" applyBorder="1" applyProtection="1"/>
    <xf numFmtId="164" fontId="0" fillId="0" borderId="3" xfId="0" applyNumberFormat="1" applyBorder="1" applyProtection="1"/>
    <xf numFmtId="164" fontId="0" fillId="0" borderId="4" xfId="0" applyNumberFormat="1" applyBorder="1" applyProtection="1"/>
    <xf numFmtId="0" fontId="0" fillId="0" borderId="0" xfId="0" applyProtection="1"/>
    <xf numFmtId="43" fontId="0" fillId="0" borderId="0" xfId="1" applyNumberFormat="1" applyFont="1" applyProtection="1"/>
    <xf numFmtId="164" fontId="0" fillId="0" borderId="0" xfId="1" applyNumberFormat="1" applyFont="1" applyProtection="1"/>
    <xf numFmtId="43" fontId="0" fillId="0" borderId="0" xfId="0" applyNumberFormat="1" applyProtection="1"/>
    <xf numFmtId="0" fontId="0" fillId="0" borderId="0" xfId="0" applyAlignment="1" applyProtection="1">
      <alignment horizontal="center"/>
    </xf>
    <xf numFmtId="0" fontId="0" fillId="0" borderId="0" xfId="0" applyBorder="1" applyAlignment="1" applyProtection="1">
      <alignment horizontal="left"/>
    </xf>
    <xf numFmtId="0" fontId="0" fillId="0" borderId="0" xfId="0" applyBorder="1" applyAlignment="1" applyProtection="1">
      <alignment horizont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3" xfId="0" applyBorder="1" applyProtection="1"/>
    <xf numFmtId="0" fontId="0" fillId="0" borderId="4" xfId="0" applyBorder="1" applyProtection="1"/>
    <xf numFmtId="0" fontId="0" fillId="0" borderId="5" xfId="0" applyFill="1" applyBorder="1" applyProtection="1"/>
    <xf numFmtId="0" fontId="0" fillId="0" borderId="5" xfId="0" applyBorder="1" applyProtection="1"/>
    <xf numFmtId="0" fontId="0" fillId="0" borderId="6" xfId="0" applyBorder="1" applyProtection="1"/>
    <xf numFmtId="0" fontId="4" fillId="0" borderId="0" xfId="0" applyFont="1" applyFill="1" applyBorder="1" applyProtection="1"/>
    <xf numFmtId="0" fontId="2" fillId="0" borderId="0" xfId="0" applyFont="1" applyAlignment="1" applyProtection="1">
      <alignment horizontal="center"/>
    </xf>
    <xf numFmtId="0" fontId="1" fillId="0" borderId="0" xfId="0" applyNumberFormat="1" applyFont="1" applyProtection="1"/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3" fillId="2" borderId="0" xfId="0" applyFont="1" applyFill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</cellXfs>
  <cellStyles count="2">
    <cellStyle name="Comma" xfId="1" builtinId="3"/>
    <cellStyle name="Normal" xfId="0" builtinId="0"/>
  </cellStyles>
  <dxfs count="15">
    <dxf>
      <protection locked="1" hidden="0"/>
    </dxf>
    <dxf>
      <numFmt numFmtId="35" formatCode="_(* #,##0.00_);_(* \(#,##0.00\);_(* &quot;-&quot;??_);_(@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(* #,##0.00_);_(* \(#,##0.00\);_(* &quot;-&quot;??_);_(@_)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164" formatCode="_(* #,##0_);_(* \(#,##0\);_(* &quot;-&quot;??_);_(@_)"/>
      <protection locked="1" hidden="0"/>
    </dxf>
    <dxf>
      <protection locked="1" hidden="0"/>
    </dxf>
    <dxf>
      <protection locked="1" hidden="0"/>
    </dxf>
    <dxf>
      <protection locked="1" hidden="0"/>
    </dxf>
    <dxf>
      <protection locked="1" hidden="0"/>
    </dxf>
    <dxf>
      <alignment vertical="top" textRotation="0" wrapText="0" indent="0" relative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vertical="top" textRotation="0" wrapText="0" indent="0" relativeIndent="0" justifyLastLine="0" shrinkToFit="0" readingOrder="0"/>
      <protection locked="1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bottom" textRotation="0" wrapText="0" indent="0" relativeIndent="0" justifyLastLine="0" shrinkToFit="0" mergeCell="0" readingOrder="0"/>
      <protection locked="1" hidden="0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id="1" name="Table1" displayName="Table1" ref="A15:F59" totalsRowCount="1" headerRowDxfId="14" dataDxfId="13" totalsRowDxfId="12" dataCellStyle="Comma">
  <autoFilter ref="A15:F58"/>
  <sortState ref="A16:F58">
    <sortCondition ref="A15:A58"/>
  </sortState>
  <tableColumns count="6">
    <tableColumn id="1" name="Name" totalsRowLabel="Total" dataDxfId="11" totalsRowDxfId="10"/>
    <tableColumn id="2" name="Region" dataDxfId="9" totalsRowDxfId="8"/>
    <tableColumn id="3" name="Sales" dataDxfId="7" totalsRowDxfId="6" dataCellStyle="Comma"/>
    <tableColumn id="4" name="Commission" dataDxfId="5" totalsRowDxfId="4" dataCellStyle="Comma">
      <calculatedColumnFormula>0.15*C16</calculatedColumnFormula>
    </tableColumn>
    <tableColumn id="5" name="Bonus" dataDxfId="3" totalsRowDxfId="2" dataCellStyle="Comma">
      <calculatedColumnFormula>IF(C16&gt;20000, 750,0)</calculatedColumnFormula>
    </tableColumn>
    <tableColumn id="6" name="Total" totalsRowFunction="sum" dataDxfId="1" totalsRowDxfId="0">
      <calculatedColumnFormula>D16+E16</calculatedColumnFormula>
    </tableColumn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9"/>
  <sheetViews>
    <sheetView tabSelected="1" workbookViewId="0">
      <pane xSplit="1" ySplit="15" topLeftCell="B25" activePane="bottomRight" state="frozen"/>
      <selection pane="topRight" activeCell="B1" sqref="B1"/>
      <selection pane="bottomLeft" activeCell="A16" sqref="A16"/>
      <selection pane="bottomRight" activeCell="G12" sqref="G12"/>
    </sheetView>
  </sheetViews>
  <sheetFormatPr defaultRowHeight="15"/>
  <cols>
    <col min="1" max="6" width="14.28515625" style="9" customWidth="1"/>
    <col min="7" max="16384" width="9.140625" style="9"/>
  </cols>
  <sheetData>
    <row r="1" spans="1:6" ht="18">
      <c r="A1" s="28" t="s">
        <v>58</v>
      </c>
      <c r="B1" s="28"/>
      <c r="C1" s="28"/>
      <c r="D1" s="28"/>
      <c r="E1" s="28"/>
      <c r="F1" s="28"/>
    </row>
    <row r="2" spans="1:6" ht="18">
      <c r="A2" s="28" t="s">
        <v>61</v>
      </c>
      <c r="B2" s="28"/>
      <c r="C2" s="28"/>
      <c r="D2" s="28"/>
      <c r="E2" s="28"/>
      <c r="F2" s="28"/>
    </row>
    <row r="3" spans="1:6" ht="18">
      <c r="A3" s="28" t="s">
        <v>57</v>
      </c>
      <c r="B3" s="28"/>
      <c r="C3" s="28"/>
      <c r="D3" s="28"/>
      <c r="E3" s="28"/>
      <c r="F3" s="28"/>
    </row>
    <row r="4" spans="1:6">
      <c r="E4" s="13"/>
    </row>
    <row r="5" spans="1:6">
      <c r="E5" s="13"/>
    </row>
    <row r="6" spans="1:6">
      <c r="B6" s="14" t="s">
        <v>56</v>
      </c>
      <c r="C6" s="1">
        <f ca="1">NOW()</f>
        <v>40322.505654398148</v>
      </c>
      <c r="D6" s="15"/>
      <c r="E6" s="15"/>
    </row>
    <row r="7" spans="1:6">
      <c r="B7" s="29" t="s">
        <v>34</v>
      </c>
      <c r="C7" s="30"/>
      <c r="D7" s="29" t="s">
        <v>38</v>
      </c>
      <c r="E7" s="30"/>
    </row>
    <row r="8" spans="1:6">
      <c r="B8" s="26" t="s">
        <v>39</v>
      </c>
      <c r="C8" s="27"/>
      <c r="D8" s="16" t="s">
        <v>31</v>
      </c>
      <c r="E8" s="17" t="s">
        <v>32</v>
      </c>
    </row>
    <row r="9" spans="1:6">
      <c r="B9" s="18" t="s">
        <v>33</v>
      </c>
      <c r="C9" s="2">
        <f>SUM(C16:C58)</f>
        <v>934707</v>
      </c>
      <c r="D9" s="5">
        <f>SUMIF(Table1[Region],"East",Table1[Sales])</f>
        <v>444697</v>
      </c>
      <c r="E9" s="6">
        <f>SUMIF(Table1[Region],"West",Table1[Sales])</f>
        <v>490010</v>
      </c>
    </row>
    <row r="10" spans="1:6">
      <c r="B10" s="18" t="s">
        <v>37</v>
      </c>
      <c r="C10" s="3">
        <f>AVERAGE(C16:C58)</f>
        <v>21737.372093023256</v>
      </c>
      <c r="D10" s="7">
        <f>AVERAGEIF(Table1[Region],"East",Table1[Sales])</f>
        <v>21176.047619047618</v>
      </c>
      <c r="E10" s="8">
        <f>AVERAGEIF(Table1[Region],"West",Table1[Sales])</f>
        <v>22273.18181818182</v>
      </c>
    </row>
    <row r="11" spans="1:6">
      <c r="B11" s="18" t="s">
        <v>35</v>
      </c>
      <c r="C11" s="2">
        <f>MAX(C16:C58)</f>
        <v>35650</v>
      </c>
      <c r="D11" s="18"/>
      <c r="E11" s="19"/>
    </row>
    <row r="12" spans="1:6">
      <c r="B12" s="20" t="s">
        <v>36</v>
      </c>
      <c r="C12" s="4">
        <f>MIN(C16:C58)</f>
        <v>12632</v>
      </c>
      <c r="D12" s="21"/>
      <c r="E12" s="22"/>
    </row>
    <row r="13" spans="1:6">
      <c r="B13" s="23" t="s">
        <v>60</v>
      </c>
      <c r="D13" s="9">
        <f>COUNTIF($B16:$B58,"East")</f>
        <v>21</v>
      </c>
      <c r="E13" s="9">
        <f>COUNTIF($B16:$B58,"West")</f>
        <v>22</v>
      </c>
    </row>
    <row r="15" spans="1:6">
      <c r="A15" s="24" t="s">
        <v>0</v>
      </c>
      <c r="B15" s="24" t="s">
        <v>1</v>
      </c>
      <c r="C15" s="24" t="s">
        <v>2</v>
      </c>
      <c r="D15" s="24" t="s">
        <v>3</v>
      </c>
      <c r="E15" s="24" t="s">
        <v>59</v>
      </c>
      <c r="F15" s="24" t="s">
        <v>33</v>
      </c>
    </row>
    <row r="16" spans="1:6">
      <c r="A16" s="9" t="s">
        <v>4</v>
      </c>
      <c r="B16" s="9" t="s">
        <v>31</v>
      </c>
      <c r="C16" s="11">
        <v>22550</v>
      </c>
      <c r="D16" s="10">
        <f t="shared" ref="D16:D58" si="0">0.15*C16</f>
        <v>3382.5</v>
      </c>
      <c r="E16" s="11">
        <f t="shared" ref="E16:E58" si="1">IF(C16&gt;20000, 750,0)</f>
        <v>750</v>
      </c>
      <c r="F16" s="12">
        <f t="shared" ref="F16:F58" si="2">D16+E16</f>
        <v>4132.5</v>
      </c>
    </row>
    <row r="17" spans="1:6">
      <c r="A17" s="9" t="s">
        <v>10</v>
      </c>
      <c r="B17" s="9" t="s">
        <v>31</v>
      </c>
      <c r="C17" s="11">
        <v>23870</v>
      </c>
      <c r="D17" s="10">
        <f t="shared" si="0"/>
        <v>3580.5</v>
      </c>
      <c r="E17" s="11">
        <f t="shared" si="1"/>
        <v>750</v>
      </c>
      <c r="F17" s="12">
        <f t="shared" si="2"/>
        <v>4330.5</v>
      </c>
    </row>
    <row r="18" spans="1:6">
      <c r="A18" s="9" t="s">
        <v>5</v>
      </c>
      <c r="B18" s="9" t="s">
        <v>31</v>
      </c>
      <c r="C18" s="11">
        <v>18968</v>
      </c>
      <c r="D18" s="10">
        <f t="shared" si="0"/>
        <v>2845.2</v>
      </c>
      <c r="E18" s="11">
        <f t="shared" si="1"/>
        <v>0</v>
      </c>
      <c r="F18" s="12">
        <f t="shared" si="2"/>
        <v>2845.2</v>
      </c>
    </row>
    <row r="19" spans="1:6">
      <c r="A19" s="9" t="s">
        <v>30</v>
      </c>
      <c r="B19" s="9" t="s">
        <v>32</v>
      </c>
      <c r="C19" s="11">
        <v>31800</v>
      </c>
      <c r="D19" s="10">
        <f t="shared" si="0"/>
        <v>4770</v>
      </c>
      <c r="E19" s="11">
        <f t="shared" si="1"/>
        <v>750</v>
      </c>
      <c r="F19" s="12">
        <f t="shared" si="2"/>
        <v>5520</v>
      </c>
    </row>
    <row r="20" spans="1:6">
      <c r="A20" s="9" t="s">
        <v>6</v>
      </c>
      <c r="B20" s="9" t="s">
        <v>32</v>
      </c>
      <c r="C20" s="11">
        <v>13700</v>
      </c>
      <c r="D20" s="10">
        <f t="shared" si="0"/>
        <v>2055</v>
      </c>
      <c r="E20" s="11">
        <f t="shared" si="1"/>
        <v>0</v>
      </c>
      <c r="F20" s="12">
        <f t="shared" si="2"/>
        <v>2055</v>
      </c>
    </row>
    <row r="21" spans="1:6">
      <c r="A21" s="9" t="s">
        <v>19</v>
      </c>
      <c r="B21" s="9" t="s">
        <v>31</v>
      </c>
      <c r="C21" s="11">
        <v>18092</v>
      </c>
      <c r="D21" s="10">
        <f t="shared" si="0"/>
        <v>2713.7999999999997</v>
      </c>
      <c r="E21" s="11">
        <f t="shared" si="1"/>
        <v>0</v>
      </c>
      <c r="F21" s="12">
        <f t="shared" si="2"/>
        <v>2713.7999999999997</v>
      </c>
    </row>
    <row r="22" spans="1:6">
      <c r="A22" s="9" t="s">
        <v>23</v>
      </c>
      <c r="B22" s="9" t="s">
        <v>31</v>
      </c>
      <c r="C22" s="11">
        <v>14091</v>
      </c>
      <c r="D22" s="10">
        <f t="shared" si="0"/>
        <v>2113.65</v>
      </c>
      <c r="E22" s="11">
        <f t="shared" si="1"/>
        <v>0</v>
      </c>
      <c r="F22" s="12">
        <f t="shared" si="2"/>
        <v>2113.65</v>
      </c>
    </row>
    <row r="23" spans="1:6">
      <c r="A23" s="9" t="s">
        <v>24</v>
      </c>
      <c r="B23" s="9" t="s">
        <v>31</v>
      </c>
      <c r="C23" s="11">
        <v>22510</v>
      </c>
      <c r="D23" s="10">
        <f t="shared" si="0"/>
        <v>3376.5</v>
      </c>
      <c r="E23" s="11">
        <f t="shared" si="1"/>
        <v>750</v>
      </c>
      <c r="F23" s="12">
        <f t="shared" si="2"/>
        <v>4126.5</v>
      </c>
    </row>
    <row r="24" spans="1:6">
      <c r="A24" s="9" t="s">
        <v>42</v>
      </c>
      <c r="B24" s="9" t="s">
        <v>32</v>
      </c>
      <c r="C24" s="11">
        <v>27890</v>
      </c>
      <c r="D24" s="10">
        <f t="shared" si="0"/>
        <v>4183.5</v>
      </c>
      <c r="E24" s="11">
        <f t="shared" si="1"/>
        <v>750</v>
      </c>
      <c r="F24" s="12">
        <f t="shared" si="2"/>
        <v>4933.5</v>
      </c>
    </row>
    <row r="25" spans="1:6">
      <c r="A25" s="9" t="s">
        <v>25</v>
      </c>
      <c r="B25" s="9" t="s">
        <v>32</v>
      </c>
      <c r="C25" s="11">
        <v>12632</v>
      </c>
      <c r="D25" s="10">
        <f t="shared" si="0"/>
        <v>1894.8</v>
      </c>
      <c r="E25" s="11">
        <f t="shared" si="1"/>
        <v>0</v>
      </c>
      <c r="F25" s="12">
        <f t="shared" si="2"/>
        <v>1894.8</v>
      </c>
    </row>
    <row r="26" spans="1:6">
      <c r="A26" s="9" t="s">
        <v>22</v>
      </c>
      <c r="B26" s="9" t="s">
        <v>31</v>
      </c>
      <c r="C26" s="11">
        <v>15780</v>
      </c>
      <c r="D26" s="10">
        <f t="shared" si="0"/>
        <v>2367</v>
      </c>
      <c r="E26" s="11">
        <f t="shared" si="1"/>
        <v>0</v>
      </c>
      <c r="F26" s="12">
        <f t="shared" si="2"/>
        <v>2367</v>
      </c>
    </row>
    <row r="27" spans="1:6">
      <c r="A27" s="9" t="s">
        <v>43</v>
      </c>
      <c r="B27" s="9" t="s">
        <v>31</v>
      </c>
      <c r="C27" s="11">
        <v>23450</v>
      </c>
      <c r="D27" s="10">
        <f t="shared" si="0"/>
        <v>3517.5</v>
      </c>
      <c r="E27" s="11">
        <f t="shared" si="1"/>
        <v>750</v>
      </c>
      <c r="F27" s="12">
        <f t="shared" si="2"/>
        <v>4267.5</v>
      </c>
    </row>
    <row r="28" spans="1:6">
      <c r="A28" s="9" t="s">
        <v>17</v>
      </c>
      <c r="B28" s="9" t="s">
        <v>31</v>
      </c>
      <c r="C28" s="11">
        <v>33908</v>
      </c>
      <c r="D28" s="10">
        <f t="shared" si="0"/>
        <v>5086.2</v>
      </c>
      <c r="E28" s="11">
        <f t="shared" si="1"/>
        <v>750</v>
      </c>
      <c r="F28" s="12">
        <f t="shared" si="2"/>
        <v>5836.2</v>
      </c>
    </row>
    <row r="29" spans="1:6">
      <c r="A29" s="9" t="s">
        <v>15</v>
      </c>
      <c r="B29" s="9" t="s">
        <v>32</v>
      </c>
      <c r="C29" s="11">
        <v>25340</v>
      </c>
      <c r="D29" s="10">
        <f t="shared" si="0"/>
        <v>3801</v>
      </c>
      <c r="E29" s="11">
        <f t="shared" si="1"/>
        <v>750</v>
      </c>
      <c r="F29" s="12">
        <f t="shared" si="2"/>
        <v>4551</v>
      </c>
    </row>
    <row r="30" spans="1:6">
      <c r="A30" s="9" t="s">
        <v>13</v>
      </c>
      <c r="B30" s="9" t="s">
        <v>32</v>
      </c>
      <c r="C30" s="11">
        <v>31229</v>
      </c>
      <c r="D30" s="10">
        <f t="shared" si="0"/>
        <v>4684.3499999999995</v>
      </c>
      <c r="E30" s="11">
        <f t="shared" si="1"/>
        <v>750</v>
      </c>
      <c r="F30" s="12">
        <f t="shared" si="2"/>
        <v>5434.3499999999995</v>
      </c>
    </row>
    <row r="31" spans="1:6">
      <c r="A31" s="9" t="s">
        <v>44</v>
      </c>
      <c r="B31" s="9" t="s">
        <v>32</v>
      </c>
      <c r="C31" s="11">
        <v>19450</v>
      </c>
      <c r="D31" s="10">
        <f t="shared" si="0"/>
        <v>2917.5</v>
      </c>
      <c r="E31" s="11">
        <f t="shared" si="1"/>
        <v>0</v>
      </c>
      <c r="F31" s="12">
        <f t="shared" si="2"/>
        <v>2917.5</v>
      </c>
    </row>
    <row r="32" spans="1:6">
      <c r="A32" s="9" t="s">
        <v>29</v>
      </c>
      <c r="B32" s="9" t="s">
        <v>32</v>
      </c>
      <c r="C32" s="11">
        <v>22098</v>
      </c>
      <c r="D32" s="10">
        <f t="shared" si="0"/>
        <v>3314.7</v>
      </c>
      <c r="E32" s="11">
        <f t="shared" si="1"/>
        <v>750</v>
      </c>
      <c r="F32" s="12">
        <f t="shared" si="2"/>
        <v>4064.7</v>
      </c>
    </row>
    <row r="33" spans="1:6">
      <c r="A33" s="9" t="s">
        <v>45</v>
      </c>
      <c r="B33" s="9" t="s">
        <v>32</v>
      </c>
      <c r="C33" s="11">
        <v>13445</v>
      </c>
      <c r="D33" s="10">
        <f t="shared" si="0"/>
        <v>2016.75</v>
      </c>
      <c r="E33" s="11">
        <f t="shared" si="1"/>
        <v>0</v>
      </c>
      <c r="F33" s="12">
        <f t="shared" si="2"/>
        <v>2016.75</v>
      </c>
    </row>
    <row r="34" spans="1:6">
      <c r="A34" s="9" t="s">
        <v>18</v>
      </c>
      <c r="B34" s="9" t="s">
        <v>31</v>
      </c>
      <c r="C34" s="11">
        <v>12723</v>
      </c>
      <c r="D34" s="10">
        <f t="shared" si="0"/>
        <v>1908.4499999999998</v>
      </c>
      <c r="E34" s="11">
        <f t="shared" si="1"/>
        <v>0</v>
      </c>
      <c r="F34" s="12">
        <f t="shared" si="2"/>
        <v>1908.4499999999998</v>
      </c>
    </row>
    <row r="35" spans="1:6">
      <c r="A35" s="9" t="s">
        <v>7</v>
      </c>
      <c r="B35" s="9" t="s">
        <v>32</v>
      </c>
      <c r="C35" s="11">
        <v>35650</v>
      </c>
      <c r="D35" s="10">
        <f t="shared" si="0"/>
        <v>5347.5</v>
      </c>
      <c r="E35" s="11">
        <f t="shared" si="1"/>
        <v>750</v>
      </c>
      <c r="F35" s="12">
        <f t="shared" si="2"/>
        <v>6097.5</v>
      </c>
    </row>
    <row r="36" spans="1:6">
      <c r="A36" s="9" t="s">
        <v>12</v>
      </c>
      <c r="B36" s="9" t="s">
        <v>32</v>
      </c>
      <c r="C36" s="11">
        <v>15320</v>
      </c>
      <c r="D36" s="10">
        <f t="shared" si="0"/>
        <v>2298</v>
      </c>
      <c r="E36" s="11">
        <f t="shared" si="1"/>
        <v>0</v>
      </c>
      <c r="F36" s="12">
        <f t="shared" si="2"/>
        <v>2298</v>
      </c>
    </row>
    <row r="37" spans="1:6">
      <c r="A37" s="9" t="s">
        <v>55</v>
      </c>
      <c r="B37" s="9" t="s">
        <v>32</v>
      </c>
      <c r="C37" s="11">
        <v>31450</v>
      </c>
      <c r="D37" s="10">
        <f t="shared" si="0"/>
        <v>4717.5</v>
      </c>
      <c r="E37" s="11">
        <f t="shared" si="1"/>
        <v>750</v>
      </c>
      <c r="F37" s="12">
        <f t="shared" si="2"/>
        <v>5467.5</v>
      </c>
    </row>
    <row r="38" spans="1:6">
      <c r="A38" s="9" t="s">
        <v>46</v>
      </c>
      <c r="B38" s="9" t="s">
        <v>32</v>
      </c>
      <c r="C38" s="11">
        <v>14675</v>
      </c>
      <c r="D38" s="10">
        <f t="shared" si="0"/>
        <v>2201.25</v>
      </c>
      <c r="E38" s="11">
        <f t="shared" si="1"/>
        <v>0</v>
      </c>
      <c r="F38" s="12">
        <f t="shared" si="2"/>
        <v>2201.25</v>
      </c>
    </row>
    <row r="39" spans="1:6">
      <c r="A39" s="9" t="s">
        <v>41</v>
      </c>
      <c r="B39" s="9" t="s">
        <v>32</v>
      </c>
      <c r="C39" s="11">
        <v>19065</v>
      </c>
      <c r="D39" s="10">
        <f t="shared" si="0"/>
        <v>2859.75</v>
      </c>
      <c r="E39" s="11">
        <f t="shared" si="1"/>
        <v>0</v>
      </c>
      <c r="F39" s="12">
        <f t="shared" si="2"/>
        <v>2859.75</v>
      </c>
    </row>
    <row r="40" spans="1:6">
      <c r="A40" s="9" t="s">
        <v>21</v>
      </c>
      <c r="B40" s="9" t="s">
        <v>32</v>
      </c>
      <c r="C40" s="11">
        <v>21307</v>
      </c>
      <c r="D40" s="10">
        <f t="shared" si="0"/>
        <v>3196.0499999999997</v>
      </c>
      <c r="E40" s="11">
        <f t="shared" si="1"/>
        <v>750</v>
      </c>
      <c r="F40" s="12">
        <f t="shared" si="2"/>
        <v>3946.0499999999997</v>
      </c>
    </row>
    <row r="41" spans="1:6">
      <c r="A41" s="9" t="s">
        <v>40</v>
      </c>
      <c r="B41" s="9" t="s">
        <v>31</v>
      </c>
      <c r="C41" s="11">
        <v>25670</v>
      </c>
      <c r="D41" s="10">
        <f t="shared" si="0"/>
        <v>3850.5</v>
      </c>
      <c r="E41" s="11">
        <f t="shared" si="1"/>
        <v>750</v>
      </c>
      <c r="F41" s="12">
        <f t="shared" si="2"/>
        <v>4600.5</v>
      </c>
    </row>
    <row r="42" spans="1:6">
      <c r="A42" s="9" t="s">
        <v>47</v>
      </c>
      <c r="B42" s="9" t="s">
        <v>32</v>
      </c>
      <c r="C42" s="11">
        <v>15760</v>
      </c>
      <c r="D42" s="10">
        <f t="shared" si="0"/>
        <v>2364</v>
      </c>
      <c r="E42" s="11">
        <f t="shared" si="1"/>
        <v>0</v>
      </c>
      <c r="F42" s="12">
        <f t="shared" si="2"/>
        <v>2364</v>
      </c>
    </row>
    <row r="43" spans="1:6">
      <c r="A43" s="9" t="s">
        <v>11</v>
      </c>
      <c r="B43" s="9" t="s">
        <v>31</v>
      </c>
      <c r="C43" s="11">
        <v>21345</v>
      </c>
      <c r="D43" s="10">
        <f t="shared" si="0"/>
        <v>3201.75</v>
      </c>
      <c r="E43" s="11">
        <f t="shared" si="1"/>
        <v>750</v>
      </c>
      <c r="F43" s="12">
        <f t="shared" si="2"/>
        <v>3951.75</v>
      </c>
    </row>
    <row r="44" spans="1:6">
      <c r="A44" s="9" t="s">
        <v>14</v>
      </c>
      <c r="B44" s="9" t="s">
        <v>31</v>
      </c>
      <c r="C44" s="11">
        <v>28705</v>
      </c>
      <c r="D44" s="10">
        <f t="shared" si="0"/>
        <v>4305.75</v>
      </c>
      <c r="E44" s="11">
        <f t="shared" si="1"/>
        <v>750</v>
      </c>
      <c r="F44" s="12">
        <f t="shared" si="2"/>
        <v>5055.75</v>
      </c>
    </row>
    <row r="45" spans="1:6">
      <c r="A45" s="9" t="s">
        <v>8</v>
      </c>
      <c r="B45" s="9" t="s">
        <v>31</v>
      </c>
      <c r="C45" s="11">
        <v>19045</v>
      </c>
      <c r="D45" s="10">
        <f t="shared" si="0"/>
        <v>2856.75</v>
      </c>
      <c r="E45" s="11">
        <f t="shared" si="1"/>
        <v>0</v>
      </c>
      <c r="F45" s="12">
        <f t="shared" si="2"/>
        <v>2856.75</v>
      </c>
    </row>
    <row r="46" spans="1:6">
      <c r="A46" s="9" t="s">
        <v>48</v>
      </c>
      <c r="B46" s="9" t="s">
        <v>31</v>
      </c>
      <c r="C46" s="11">
        <v>21300</v>
      </c>
      <c r="D46" s="10">
        <f t="shared" si="0"/>
        <v>3195</v>
      </c>
      <c r="E46" s="11">
        <f t="shared" si="1"/>
        <v>750</v>
      </c>
      <c r="F46" s="12">
        <f t="shared" si="2"/>
        <v>3945</v>
      </c>
    </row>
    <row r="47" spans="1:6">
      <c r="A47" s="9" t="s">
        <v>26</v>
      </c>
      <c r="B47" s="9" t="s">
        <v>32</v>
      </c>
      <c r="C47" s="11">
        <v>31005</v>
      </c>
      <c r="D47" s="10">
        <f t="shared" si="0"/>
        <v>4650.75</v>
      </c>
      <c r="E47" s="11">
        <f t="shared" si="1"/>
        <v>750</v>
      </c>
      <c r="F47" s="12">
        <f t="shared" si="2"/>
        <v>5400.75</v>
      </c>
    </row>
    <row r="48" spans="1:6">
      <c r="A48" s="9" t="s">
        <v>9</v>
      </c>
      <c r="B48" s="9" t="s">
        <v>32</v>
      </c>
      <c r="C48" s="11">
        <v>17900</v>
      </c>
      <c r="D48" s="10">
        <f t="shared" si="0"/>
        <v>2685</v>
      </c>
      <c r="E48" s="11">
        <f t="shared" si="1"/>
        <v>0</v>
      </c>
      <c r="F48" s="12">
        <f t="shared" si="2"/>
        <v>2685</v>
      </c>
    </row>
    <row r="49" spans="1:6">
      <c r="A49" s="9" t="s">
        <v>28</v>
      </c>
      <c r="B49" s="9" t="s">
        <v>31</v>
      </c>
      <c r="C49" s="11">
        <v>18230</v>
      </c>
      <c r="D49" s="10">
        <f t="shared" si="0"/>
        <v>2734.5</v>
      </c>
      <c r="E49" s="11">
        <f t="shared" si="1"/>
        <v>0</v>
      </c>
      <c r="F49" s="12">
        <f t="shared" si="2"/>
        <v>2734.5</v>
      </c>
    </row>
    <row r="50" spans="1:6">
      <c r="A50" s="9" t="s">
        <v>52</v>
      </c>
      <c r="B50" s="9" t="s">
        <v>31</v>
      </c>
      <c r="C50" s="11">
        <v>23630</v>
      </c>
      <c r="D50" s="10">
        <f t="shared" si="0"/>
        <v>3544.5</v>
      </c>
      <c r="E50" s="11">
        <f t="shared" si="1"/>
        <v>750</v>
      </c>
      <c r="F50" s="12">
        <f t="shared" si="2"/>
        <v>4294.5</v>
      </c>
    </row>
    <row r="51" spans="1:6">
      <c r="A51" s="9" t="s">
        <v>53</v>
      </c>
      <c r="B51" s="9" t="s">
        <v>31</v>
      </c>
      <c r="C51" s="11">
        <v>25490</v>
      </c>
      <c r="D51" s="10">
        <f t="shared" si="0"/>
        <v>3823.5</v>
      </c>
      <c r="E51" s="11">
        <f t="shared" si="1"/>
        <v>750</v>
      </c>
      <c r="F51" s="12">
        <f t="shared" si="2"/>
        <v>4573.5</v>
      </c>
    </row>
    <row r="52" spans="1:6">
      <c r="A52" s="9" t="s">
        <v>16</v>
      </c>
      <c r="B52" s="9" t="s">
        <v>32</v>
      </c>
      <c r="C52" s="11">
        <v>19624</v>
      </c>
      <c r="D52" s="10">
        <f t="shared" si="0"/>
        <v>2943.6</v>
      </c>
      <c r="E52" s="11">
        <f t="shared" si="1"/>
        <v>0</v>
      </c>
      <c r="F52" s="12">
        <f t="shared" si="2"/>
        <v>2943.6</v>
      </c>
    </row>
    <row r="53" spans="1:6">
      <c r="A53" s="9" t="s">
        <v>49</v>
      </c>
      <c r="B53" s="9" t="s">
        <v>31</v>
      </c>
      <c r="C53" s="11">
        <v>19065</v>
      </c>
      <c r="D53" s="10">
        <f t="shared" si="0"/>
        <v>2859.75</v>
      </c>
      <c r="E53" s="11">
        <f t="shared" si="1"/>
        <v>0</v>
      </c>
      <c r="F53" s="12">
        <f t="shared" si="2"/>
        <v>2859.75</v>
      </c>
    </row>
    <row r="54" spans="1:6">
      <c r="A54" s="9" t="s">
        <v>27</v>
      </c>
      <c r="B54" s="9" t="s">
        <v>32</v>
      </c>
      <c r="C54" s="11">
        <v>19600</v>
      </c>
      <c r="D54" s="10">
        <f t="shared" si="0"/>
        <v>2940</v>
      </c>
      <c r="E54" s="11">
        <f t="shared" si="1"/>
        <v>0</v>
      </c>
      <c r="F54" s="12">
        <f t="shared" si="2"/>
        <v>2940</v>
      </c>
    </row>
    <row r="55" spans="1:6">
      <c r="A55" s="9" t="s">
        <v>54</v>
      </c>
      <c r="B55" s="9" t="s">
        <v>32</v>
      </c>
      <c r="C55" s="11">
        <v>28950</v>
      </c>
      <c r="D55" s="10">
        <f t="shared" si="0"/>
        <v>4342.5</v>
      </c>
      <c r="E55" s="11">
        <f t="shared" si="1"/>
        <v>750</v>
      </c>
      <c r="F55" s="12">
        <f t="shared" si="2"/>
        <v>5092.5</v>
      </c>
    </row>
    <row r="56" spans="1:6">
      <c r="A56" s="9" t="s">
        <v>50</v>
      </c>
      <c r="B56" s="9" t="s">
        <v>32</v>
      </c>
      <c r="C56" s="11">
        <v>22120</v>
      </c>
      <c r="D56" s="10">
        <f t="shared" si="0"/>
        <v>3318</v>
      </c>
      <c r="E56" s="11">
        <f t="shared" si="1"/>
        <v>750</v>
      </c>
      <c r="F56" s="12">
        <f t="shared" si="2"/>
        <v>4068</v>
      </c>
    </row>
    <row r="57" spans="1:6">
      <c r="A57" s="9" t="s">
        <v>51</v>
      </c>
      <c r="B57" s="9" t="s">
        <v>31</v>
      </c>
      <c r="C57" s="11">
        <v>18650</v>
      </c>
      <c r="D57" s="10">
        <f t="shared" si="0"/>
        <v>2797.5</v>
      </c>
      <c r="E57" s="11">
        <f t="shared" si="1"/>
        <v>0</v>
      </c>
      <c r="F57" s="12">
        <f t="shared" si="2"/>
        <v>2797.5</v>
      </c>
    </row>
    <row r="58" spans="1:6">
      <c r="A58" s="9" t="s">
        <v>20</v>
      </c>
      <c r="B58" s="9" t="s">
        <v>31</v>
      </c>
      <c r="C58" s="11">
        <v>17625</v>
      </c>
      <c r="D58" s="10">
        <f t="shared" si="0"/>
        <v>2643.75</v>
      </c>
      <c r="E58" s="11">
        <f t="shared" si="1"/>
        <v>0</v>
      </c>
      <c r="F58" s="12">
        <f t="shared" si="2"/>
        <v>2643.75</v>
      </c>
    </row>
    <row r="59" spans="1:6">
      <c r="A59" s="9" t="s">
        <v>33</v>
      </c>
      <c r="C59" s="25"/>
      <c r="D59" s="25"/>
      <c r="E59" s="25"/>
      <c r="F59" s="12">
        <f>SUBTOTAL(109,[Total])</f>
        <v>156706.05000000002</v>
      </c>
    </row>
  </sheetData>
  <sheetProtection password="CA9D" sheet="1" objects="1" scenarios="1" selectLockedCells="1" sort="0" autoFilter="0" selectUnlockedCells="1"/>
  <mergeCells count="6">
    <mergeCell ref="B8:C8"/>
    <mergeCell ref="A1:F1"/>
    <mergeCell ref="A2:F2"/>
    <mergeCell ref="A3:F3"/>
    <mergeCell ref="D7:E7"/>
    <mergeCell ref="B7:C7"/>
  </mergeCells>
  <conditionalFormatting sqref="F16:F58">
    <cfRule type="dataBar" priority="1">
      <dataBar>
        <cfvo type="min" val="0"/>
        <cfvo type="max" val="0"/>
        <color rgb="FF008AEF"/>
      </dataBar>
    </cfRule>
  </conditionalFormatting>
  <printOptions horizontalCentered="1"/>
  <pageMargins left="0.7" right="0.7" top="0.75" bottom="0.75" header="0.3" footer="0.3"/>
  <pageSetup orientation="portrait" horizontalDpi="200" verticalDpi="200" r:id="rId1"/>
  <headerFooter>
    <oddFooter>&amp;L&amp;F&amp;RPage &amp;P of &amp;N</oddFooter>
  </headerFooter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Sales Data</vt:lpstr>
      <vt:lpstr>Sheet2</vt:lpstr>
      <vt:lpstr>Sheet3</vt:lpstr>
      <vt:lpstr>'Sales Data'!Print_Titles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GO! Series</dc:creator>
  <cp:lastModifiedBy>Ken Anderson</cp:lastModifiedBy>
  <cp:lastPrinted>2010-05-24T13:43:31Z</cp:lastPrinted>
  <dcterms:created xsi:type="dcterms:W3CDTF">2006-09-23T22:20:02Z</dcterms:created>
  <dcterms:modified xsi:type="dcterms:W3CDTF">2010-05-24T19:08:25Z</dcterms:modified>
</cp:coreProperties>
</file>